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Q27" i="1"/>
  <c r="M30" l="1"/>
  <c r="O30" s="1"/>
  <c r="M24"/>
  <c r="L28" s="1"/>
  <c r="O36"/>
  <c r="M35"/>
  <c r="Q35" s="1"/>
  <c r="K32"/>
  <c r="K33"/>
  <c r="M33"/>
  <c r="M34" s="1"/>
  <c r="P28"/>
  <c r="P25"/>
  <c r="Q24"/>
  <c r="O24"/>
  <c r="N28" s="1"/>
  <c r="N22"/>
  <c r="O13"/>
  <c r="K15"/>
  <c r="K14"/>
  <c r="M13"/>
  <c r="Q10"/>
  <c r="M10"/>
  <c r="L10"/>
  <c r="Q8"/>
  <c r="L5"/>
  <c r="M2"/>
  <c r="L6" s="1"/>
  <c r="L2"/>
  <c r="F24"/>
  <c r="F23"/>
  <c r="F21"/>
  <c r="F20"/>
  <c r="E10"/>
  <c r="D14" s="1"/>
  <c r="E8"/>
  <c r="C14" s="1"/>
  <c r="B9"/>
  <c r="B10" s="1"/>
  <c r="G12"/>
  <c r="G10"/>
  <c r="C6"/>
  <c r="G8" s="1"/>
  <c r="C13" s="1"/>
  <c r="H5"/>
  <c r="E12" s="1"/>
  <c r="B14" s="1"/>
  <c r="B5"/>
  <c r="Q36" l="1"/>
  <c r="O35"/>
  <c r="L36" s="1"/>
  <c r="C29"/>
  <c r="E5"/>
  <c r="G28" s="1"/>
  <c r="N25"/>
  <c r="L25"/>
  <c r="L27"/>
  <c r="O27" s="1"/>
  <c r="Q28" s="1"/>
  <c r="O20"/>
  <c r="M18"/>
  <c r="M8"/>
  <c r="N23" s="1"/>
  <c r="P22" s="1"/>
  <c r="O8"/>
  <c r="D17"/>
  <c r="G29"/>
  <c r="B20"/>
  <c r="D20"/>
  <c r="F16"/>
  <c r="F18"/>
  <c r="F22"/>
  <c r="C27"/>
  <c r="F27"/>
  <c r="F17"/>
  <c r="F19"/>
  <c r="D27"/>
  <c r="B28"/>
  <c r="D28"/>
  <c r="B29"/>
  <c r="D36" s="1"/>
  <c r="E37" s="1"/>
  <c r="D29"/>
  <c r="C28"/>
  <c r="B22"/>
  <c r="D22"/>
  <c r="C15"/>
  <c r="B18"/>
  <c r="D18"/>
  <c r="D24"/>
  <c r="C17"/>
  <c r="D21"/>
  <c r="D19"/>
  <c r="B15"/>
  <c r="H28" l="1"/>
  <c r="E29"/>
  <c r="F28"/>
  <c r="D15"/>
  <c r="E28"/>
  <c r="F29"/>
  <c r="C25"/>
  <c r="D25"/>
  <c r="D23"/>
  <c r="R22"/>
  <c r="E15"/>
  <c r="G31"/>
  <c r="G32"/>
  <c r="E31"/>
  <c r="E32"/>
  <c r="B31"/>
  <c r="B32"/>
  <c r="F31"/>
  <c r="F32"/>
  <c r="D31"/>
  <c r="D32"/>
  <c r="C32"/>
  <c r="C31"/>
  <c r="H29"/>
  <c r="H31" l="1"/>
  <c r="C34" s="1"/>
  <c r="H32"/>
  <c r="B34" s="1"/>
  <c r="D34" l="1"/>
  <c r="F34" s="1"/>
</calcChain>
</file>

<file path=xl/sharedStrings.xml><?xml version="1.0" encoding="utf-8"?>
<sst xmlns="http://schemas.openxmlformats.org/spreadsheetml/2006/main" count="139" uniqueCount="105">
  <si>
    <t>j</t>
  </si>
  <si>
    <t>m</t>
  </si>
  <si>
    <t xml:space="preserve"> </t>
  </si>
  <si>
    <t>Exercice 1</t>
  </si>
  <si>
    <t>R</t>
  </si>
  <si>
    <t>DM2 TS</t>
  </si>
  <si>
    <t>Dans l'urne:</t>
  </si>
  <si>
    <t>a</t>
  </si>
  <si>
    <t>Ne modifier que les cellules violettes C1, C2, C3</t>
  </si>
  <si>
    <t xml:space="preserve">boules blanches et </t>
  </si>
  <si>
    <t>noires, et donc</t>
  </si>
  <si>
    <t>rouges</t>
  </si>
  <si>
    <t>points</t>
  </si>
  <si>
    <t>point</t>
  </si>
  <si>
    <t>1°) On tire une seule boule, au hasard</t>
  </si>
  <si>
    <t>B</t>
  </si>
  <si>
    <t>N</t>
  </si>
  <si>
    <t>/20</t>
  </si>
  <si>
    <t>a) P(X= 40) =</t>
  </si>
  <si>
    <t>=</t>
  </si>
  <si>
    <t>b) Loi de probabilité de X</t>
  </si>
  <si>
    <t>xi</t>
  </si>
  <si>
    <t>Total</t>
  </si>
  <si>
    <t>pi=p(X=xi)</t>
  </si>
  <si>
    <t>B1</t>
  </si>
  <si>
    <t>N1</t>
  </si>
  <si>
    <t>R1</t>
  </si>
  <si>
    <t>B2</t>
  </si>
  <si>
    <t>N2</t>
  </si>
  <si>
    <t>R2</t>
  </si>
  <si>
    <t>Y</t>
  </si>
  <si>
    <t>2°) On tire 2 boules, sans remettre la 1ere</t>
  </si>
  <si>
    <t>X (points)</t>
  </si>
  <si>
    <t>(points)</t>
  </si>
  <si>
    <r>
      <t xml:space="preserve">a) P(Y=80) = p( N1 </t>
    </r>
    <r>
      <rPr>
        <sz val="11"/>
        <color theme="1"/>
        <rFont val="Calibri"/>
        <family val="2"/>
      </rPr>
      <t xml:space="preserve">∩ N2) = </t>
    </r>
  </si>
  <si>
    <t>b) Loi de probabilité de Y</t>
  </si>
  <si>
    <t>yi</t>
  </si>
  <si>
    <t>p(Y=yi)</t>
  </si>
  <si>
    <t>soit</t>
  </si>
  <si>
    <t>piyi</t>
  </si>
  <si>
    <t>= E(Y)</t>
  </si>
  <si>
    <t>piyi²</t>
  </si>
  <si>
    <t xml:space="preserve">d'où V(Y) = </t>
  </si>
  <si>
    <t xml:space="preserve">et s(Y ) = </t>
  </si>
  <si>
    <t xml:space="preserve"> puis c)</t>
  </si>
  <si>
    <r>
      <t xml:space="preserve">d) p ( E )x p( F) = p( Y= 0 ) x p( Y </t>
    </r>
    <r>
      <rPr>
        <sz val="11"/>
        <color theme="1"/>
        <rFont val="Calibri"/>
        <family val="2"/>
      </rPr>
      <t xml:space="preserve">≤ 20 ) = </t>
    </r>
  </si>
  <si>
    <t>x</t>
  </si>
  <si>
    <r>
      <t xml:space="preserve">et p( E </t>
    </r>
    <r>
      <rPr>
        <sz val="11"/>
        <color theme="1"/>
        <rFont val="Calibri"/>
        <family val="2"/>
      </rPr>
      <t xml:space="preserve">∩ F) = </t>
    </r>
  </si>
  <si>
    <r>
      <t xml:space="preserve"> p( ( Y = 0) </t>
    </r>
    <r>
      <rPr>
        <sz val="11"/>
        <color theme="1"/>
        <rFont val="Calibri"/>
        <family val="2"/>
      </rPr>
      <t xml:space="preserve">∩ (Y ≤ 20 ) ) = p( Y= 0) = </t>
    </r>
  </si>
  <si>
    <r>
      <t xml:space="preserve">x p( Y </t>
    </r>
    <r>
      <rPr>
        <sz val="11"/>
        <color theme="1"/>
        <rFont val="Calibri"/>
        <family val="2"/>
      </rPr>
      <t>≤ 20 )</t>
    </r>
  </si>
  <si>
    <t>≠ p( E) x p(F) donc E et F ne sont pas indépendants</t>
  </si>
  <si>
    <r>
      <t xml:space="preserve">avec p( Y ≤ 20 ) </t>
    </r>
    <r>
      <rPr>
        <sz val="11"/>
        <color theme="1"/>
        <rFont val="Calibri"/>
        <family val="2"/>
      </rPr>
      <t>≠ 1</t>
    </r>
  </si>
  <si>
    <t>Exercice 2</t>
  </si>
  <si>
    <t>f(x) = x  +</t>
  </si>
  <si>
    <t>sur IR*</t>
  </si>
  <si>
    <r>
      <t>a) limite de f en +</t>
    </r>
    <r>
      <rPr>
        <sz val="11"/>
        <color theme="1"/>
        <rFont val="Calibri"/>
        <family val="2"/>
      </rPr>
      <t>∞</t>
    </r>
  </si>
  <si>
    <t xml:space="preserve">lim ( x + </t>
  </si>
  <si>
    <r>
      <t>+</t>
    </r>
    <r>
      <rPr>
        <sz val="11"/>
        <color theme="1"/>
        <rFont val="Calibri"/>
        <family val="2"/>
      </rPr>
      <t>∞</t>
    </r>
  </si>
  <si>
    <t>lim</t>
  </si>
  <si>
    <t>= 0 donc</t>
  </si>
  <si>
    <r>
      <t>lim f(x) = +</t>
    </r>
    <r>
      <rPr>
        <sz val="11"/>
        <color theme="1"/>
        <rFont val="Calibri"/>
        <family val="2"/>
      </rPr>
      <t>∞</t>
    </r>
  </si>
  <si>
    <t xml:space="preserve">b) f '(x) = </t>
  </si>
  <si>
    <t xml:space="preserve">1 - </t>
  </si>
  <si>
    <t xml:space="preserve">x² </t>
  </si>
  <si>
    <t>x²</t>
  </si>
  <si>
    <t>Nombres importants: 0 puis</t>
  </si>
  <si>
    <r>
      <t>-</t>
    </r>
    <r>
      <rPr>
        <sz val="11"/>
        <color theme="1"/>
        <rFont val="Calibri"/>
        <family val="2"/>
      </rPr>
      <t>∞</t>
    </r>
  </si>
  <si>
    <t>+</t>
  </si>
  <si>
    <t>-</t>
  </si>
  <si>
    <t>f</t>
  </si>
  <si>
    <t xml:space="preserve">f '(x) </t>
  </si>
  <si>
    <t xml:space="preserve"> = </t>
  </si>
  <si>
    <t xml:space="preserve">donc  f '(x) = </t>
  </si>
  <si>
    <r>
      <t xml:space="preserve">c) Tableau de variations de </t>
    </r>
    <r>
      <rPr>
        <i/>
        <sz val="11"/>
        <color theme="1"/>
        <rFont val="Times New Roman"/>
        <family val="1"/>
      </rPr>
      <t>f</t>
    </r>
  </si>
  <si>
    <t xml:space="preserve">    -        0</t>
  </si>
  <si>
    <t>d) tangente en 1</t>
  </si>
  <si>
    <t xml:space="preserve">f(1) = </t>
  </si>
  <si>
    <t xml:space="preserve">f'(1) = </t>
  </si>
  <si>
    <t xml:space="preserve">donc T: y = </t>
  </si>
  <si>
    <t xml:space="preserve">x + </t>
  </si>
  <si>
    <t>Exercice 3</t>
  </si>
  <si>
    <t>partie A</t>
  </si>
  <si>
    <t>Partie B</t>
  </si>
  <si>
    <t xml:space="preserve">g(x) = </t>
  </si>
  <si>
    <t>x3 +</t>
  </si>
  <si>
    <t>x² +</t>
  </si>
  <si>
    <t>x² + x  + K</t>
  </si>
  <si>
    <t xml:space="preserve">+ K =0 donc K = </t>
  </si>
  <si>
    <r>
      <t>x</t>
    </r>
    <r>
      <rPr>
        <i/>
        <vertAlign val="superscript"/>
        <sz val="11"/>
        <color theme="1"/>
        <rFont val="Times New Roman"/>
        <family val="1"/>
      </rPr>
      <t>4</t>
    </r>
    <r>
      <rPr>
        <i/>
        <sz val="11"/>
        <color theme="1"/>
        <rFont val="Times New Roman"/>
        <family val="1"/>
      </rPr>
      <t xml:space="preserve"> +</t>
    </r>
  </si>
  <si>
    <r>
      <t>x</t>
    </r>
    <r>
      <rPr>
        <i/>
        <vertAlign val="superscript"/>
        <sz val="11"/>
        <color theme="1"/>
        <rFont val="Times New Roman"/>
        <family val="1"/>
      </rPr>
      <t>3</t>
    </r>
    <r>
      <rPr>
        <i/>
        <sz val="11"/>
        <color theme="1"/>
        <rFont val="Times New Roman"/>
        <family val="1"/>
      </rPr>
      <t xml:space="preserve"> + </t>
    </r>
  </si>
  <si>
    <r>
      <t>a) G</t>
    </r>
    <r>
      <rPr>
        <i/>
        <vertAlign val="sub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 xml:space="preserve">(x) = </t>
    </r>
  </si>
  <si>
    <r>
      <t>b) G</t>
    </r>
    <r>
      <rPr>
        <i/>
        <vertAlign val="sub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 xml:space="preserve">(2) = </t>
    </r>
  </si>
  <si>
    <r>
      <t>G</t>
    </r>
    <r>
      <rPr>
        <i/>
        <vertAlign val="sub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 xml:space="preserve">(x) = </t>
    </r>
  </si>
  <si>
    <t xml:space="preserve">c) I = G2(5) - G2(1) = </t>
  </si>
  <si>
    <t>b) raison q= 2</t>
  </si>
  <si>
    <r>
      <t>b) d'où v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q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</t>
    </r>
  </si>
  <si>
    <r>
      <t>c) On a alors  u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 =  v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 - </t>
    </r>
  </si>
  <si>
    <r>
      <t>x</t>
    </r>
    <r>
      <rPr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  -</t>
    </r>
  </si>
  <si>
    <r>
      <t>x</t>
    </r>
    <r>
      <rPr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  -</t>
    </r>
  </si>
  <si>
    <r>
      <t>x</t>
    </r>
    <r>
      <rPr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 </t>
    </r>
  </si>
  <si>
    <t>/3</t>
  </si>
  <si>
    <t>ua</t>
  </si>
  <si>
    <r>
      <t>puis u</t>
    </r>
    <r>
      <rPr>
        <vertAlign val="subscript"/>
        <sz val="11"/>
        <color theme="1"/>
        <rFont val="Calibri"/>
        <family val="2"/>
        <scheme val="minor"/>
      </rPr>
      <t xml:space="preserve">100 </t>
    </r>
    <r>
      <rPr>
        <sz val="11"/>
        <color theme="1"/>
        <rFont val="Calibri"/>
        <family val="2"/>
        <scheme val="minor"/>
      </rPr>
      <t xml:space="preserve">= </t>
    </r>
  </si>
  <si>
    <t>-∞</t>
  </si>
  <si>
    <t>+∞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</si>
</sst>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2" fontId="0" fillId="0" borderId="0" xfId="0" applyNumberFormat="1"/>
    <xf numFmtId="0" fontId="0" fillId="4" borderId="0" xfId="0" applyFill="1" applyAlignment="1">
      <alignment horizontal="right"/>
    </xf>
    <xf numFmtId="0" fontId="0" fillId="6" borderId="0" xfId="0" applyFill="1"/>
    <xf numFmtId="0" fontId="0" fillId="6" borderId="0" xfId="0" quotePrefix="1" applyFill="1"/>
    <xf numFmtId="0" fontId="0" fillId="7" borderId="0" xfId="0" applyFill="1"/>
    <xf numFmtId="0" fontId="0" fillId="7" borderId="0" xfId="0" quotePrefix="1" applyFill="1"/>
    <xf numFmtId="0" fontId="0" fillId="7" borderId="0" xfId="0" applyFill="1" applyAlignment="1">
      <alignment horizontal="right"/>
    </xf>
    <xf numFmtId="164" fontId="0" fillId="7" borderId="0" xfId="0" applyNumberFormat="1" applyFill="1"/>
    <xf numFmtId="0" fontId="1" fillId="7" borderId="1" xfId="0" applyFont="1" applyFill="1" applyBorder="1" applyAlignment="1">
      <alignment horizontal="center"/>
    </xf>
    <xf numFmtId="0" fontId="2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NumberForma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0" fillId="8" borderId="0" xfId="0" applyFill="1"/>
    <xf numFmtId="0" fontId="1" fillId="2" borderId="0" xfId="0" applyFont="1" applyFill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ill="1"/>
    <xf numFmtId="0" fontId="0" fillId="6" borderId="0" xfId="0" applyFill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0" fillId="6" borderId="8" xfId="0" quotePrefix="1" applyFill="1" applyBorder="1"/>
    <xf numFmtId="0" fontId="0" fillId="6" borderId="8" xfId="0" applyFill="1" applyBorder="1" applyAlignment="1">
      <alignment horizontal="center"/>
    </xf>
    <xf numFmtId="0" fontId="0" fillId="6" borderId="8" xfId="0" applyFill="1" applyBorder="1"/>
    <xf numFmtId="0" fontId="0" fillId="6" borderId="9" xfId="0" quotePrefix="1" applyFill="1" applyBorder="1" applyAlignment="1">
      <alignment horizontal="right"/>
    </xf>
    <xf numFmtId="0" fontId="5" fillId="6" borderId="3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5" fillId="6" borderId="3" xfId="0" applyFont="1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2" xfId="0" applyFill="1" applyBorder="1"/>
    <xf numFmtId="0" fontId="0" fillId="6" borderId="6" xfId="0" applyFill="1" applyBorder="1"/>
    <xf numFmtId="0" fontId="5" fillId="6" borderId="0" xfId="0" applyFont="1" applyFill="1"/>
    <xf numFmtId="0" fontId="5" fillId="6" borderId="0" xfId="0" applyFont="1" applyFill="1" applyAlignment="1">
      <alignment horizontal="left"/>
    </xf>
    <xf numFmtId="0" fontId="5" fillId="0" borderId="0" xfId="0" applyFont="1" applyFill="1"/>
    <xf numFmtId="0" fontId="5" fillId="6" borderId="0" xfId="0" applyFont="1" applyFill="1" applyAlignment="1">
      <alignment horizontal="right"/>
    </xf>
    <xf numFmtId="0" fontId="5" fillId="0" borderId="0" xfId="0" quotePrefix="1" applyFont="1"/>
    <xf numFmtId="0" fontId="1" fillId="5" borderId="0" xfId="0" applyFont="1" applyFill="1"/>
    <xf numFmtId="0" fontId="4" fillId="6" borderId="0" xfId="0" quotePrefix="1" applyFont="1" applyFill="1"/>
    <xf numFmtId="0" fontId="0" fillId="6" borderId="0" xfId="0" applyFill="1" applyAlignment="1">
      <alignment horizontal="center"/>
    </xf>
    <xf numFmtId="164" fontId="0" fillId="6" borderId="0" xfId="0" applyNumberFormat="1" applyFill="1"/>
    <xf numFmtId="0" fontId="0" fillId="6" borderId="10" xfId="0" applyFill="1" applyBorder="1" applyAlignment="1">
      <alignment horizontal="right"/>
    </xf>
    <xf numFmtId="0" fontId="0" fillId="6" borderId="11" xfId="0" applyFill="1" applyBorder="1" applyAlignment="1">
      <alignment horizontal="center"/>
    </xf>
    <xf numFmtId="0" fontId="0" fillId="6" borderId="11" xfId="0" quotePrefix="1" applyFill="1" applyBorder="1" applyAlignment="1">
      <alignment horizontal="right"/>
    </xf>
    <xf numFmtId="0" fontId="0" fillId="6" borderId="11" xfId="0" applyFill="1" applyBorder="1"/>
    <xf numFmtId="0" fontId="0" fillId="6" borderId="12" xfId="0" applyFill="1" applyBorder="1"/>
    <xf numFmtId="0" fontId="0" fillId="6" borderId="2" xfId="0" quotePrefix="1" applyFill="1" applyBorder="1"/>
    <xf numFmtId="0" fontId="0" fillId="6" borderId="2" xfId="0" quotePrefix="1" applyFill="1" applyBorder="1" applyAlignment="1">
      <alignment horizontal="center"/>
    </xf>
    <xf numFmtId="0" fontId="0" fillId="6" borderId="11" xfId="0" quotePrefix="1" applyFill="1" applyBorder="1"/>
    <xf numFmtId="0" fontId="0" fillId="6" borderId="4" xfId="0" quotePrefix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76200</xdr:rowOff>
    </xdr:from>
    <xdr:to>
      <xdr:col>4</xdr:col>
      <xdr:colOff>723900</xdr:colOff>
      <xdr:row>9</xdr:row>
      <xdr:rowOff>66675</xdr:rowOff>
    </xdr:to>
    <xdr:cxnSp macro="">
      <xdr:nvCxnSpPr>
        <xdr:cNvPr id="3" name="Connecteur droit 2"/>
        <xdr:cNvCxnSpPr/>
      </xdr:nvCxnSpPr>
      <xdr:spPr>
        <a:xfrm flipV="1">
          <a:off x="2381250" y="1409700"/>
          <a:ext cx="1390650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9</xdr:row>
      <xdr:rowOff>66675</xdr:rowOff>
    </xdr:from>
    <xdr:to>
      <xdr:col>4</xdr:col>
      <xdr:colOff>704850</xdr:colOff>
      <xdr:row>9</xdr:row>
      <xdr:rowOff>123826</xdr:rowOff>
    </xdr:to>
    <xdr:cxnSp macro="">
      <xdr:nvCxnSpPr>
        <xdr:cNvPr id="4" name="Connecteur droit 3"/>
        <xdr:cNvCxnSpPr/>
      </xdr:nvCxnSpPr>
      <xdr:spPr>
        <a:xfrm>
          <a:off x="2409825" y="1781175"/>
          <a:ext cx="1343025" cy="571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9</xdr:row>
      <xdr:rowOff>76200</xdr:rowOff>
    </xdr:from>
    <xdr:to>
      <xdr:col>4</xdr:col>
      <xdr:colOff>628650</xdr:colOff>
      <xdr:row>12</xdr:row>
      <xdr:rowOff>1</xdr:rowOff>
    </xdr:to>
    <xdr:cxnSp macro="">
      <xdr:nvCxnSpPr>
        <xdr:cNvPr id="6" name="Connecteur droit 5"/>
        <xdr:cNvCxnSpPr/>
      </xdr:nvCxnSpPr>
      <xdr:spPr>
        <a:xfrm>
          <a:off x="2428875" y="1790700"/>
          <a:ext cx="1247775" cy="4953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17</xdr:row>
      <xdr:rowOff>152400</xdr:rowOff>
    </xdr:from>
    <xdr:to>
      <xdr:col>1</xdr:col>
      <xdr:colOff>742950</xdr:colOff>
      <xdr:row>19</xdr:row>
      <xdr:rowOff>142875</xdr:rowOff>
    </xdr:to>
    <xdr:cxnSp macro="">
      <xdr:nvCxnSpPr>
        <xdr:cNvPr id="8" name="Connecteur droit 7"/>
        <xdr:cNvCxnSpPr/>
      </xdr:nvCxnSpPr>
      <xdr:spPr>
        <a:xfrm flipV="1">
          <a:off x="114300" y="3457575"/>
          <a:ext cx="1390650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19</xdr:row>
      <xdr:rowOff>161925</xdr:rowOff>
    </xdr:from>
    <xdr:to>
      <xdr:col>1</xdr:col>
      <xdr:colOff>514350</xdr:colOff>
      <xdr:row>19</xdr:row>
      <xdr:rowOff>180976</xdr:rowOff>
    </xdr:to>
    <xdr:cxnSp macro="">
      <xdr:nvCxnSpPr>
        <xdr:cNvPr id="9" name="Connecteur droit 8"/>
        <xdr:cNvCxnSpPr/>
      </xdr:nvCxnSpPr>
      <xdr:spPr>
        <a:xfrm>
          <a:off x="133350" y="3848100"/>
          <a:ext cx="1143000" cy="19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19</xdr:row>
      <xdr:rowOff>180975</xdr:rowOff>
    </xdr:from>
    <xdr:to>
      <xdr:col>1</xdr:col>
      <xdr:colOff>447675</xdr:colOff>
      <xdr:row>21</xdr:row>
      <xdr:rowOff>161926</xdr:rowOff>
    </xdr:to>
    <xdr:cxnSp macro="">
      <xdr:nvCxnSpPr>
        <xdr:cNvPr id="12" name="Connecteur droit 11"/>
        <xdr:cNvCxnSpPr/>
      </xdr:nvCxnSpPr>
      <xdr:spPr>
        <a:xfrm>
          <a:off x="142875" y="3867150"/>
          <a:ext cx="1066800" cy="3619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15</xdr:row>
      <xdr:rowOff>114301</xdr:rowOff>
    </xdr:from>
    <xdr:to>
      <xdr:col>3</xdr:col>
      <xdr:colOff>742950</xdr:colOff>
      <xdr:row>17</xdr:row>
      <xdr:rowOff>66675</xdr:rowOff>
    </xdr:to>
    <xdr:cxnSp macro="">
      <xdr:nvCxnSpPr>
        <xdr:cNvPr id="16" name="Connecteur droit 15"/>
        <xdr:cNvCxnSpPr/>
      </xdr:nvCxnSpPr>
      <xdr:spPr>
        <a:xfrm flipV="1">
          <a:off x="1743075" y="3038476"/>
          <a:ext cx="1285875" cy="3333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18</xdr:row>
      <xdr:rowOff>142875</xdr:rowOff>
    </xdr:from>
    <xdr:to>
      <xdr:col>3</xdr:col>
      <xdr:colOff>742950</xdr:colOff>
      <xdr:row>19</xdr:row>
      <xdr:rowOff>95250</xdr:rowOff>
    </xdr:to>
    <xdr:cxnSp macro="">
      <xdr:nvCxnSpPr>
        <xdr:cNvPr id="18" name="Connecteur droit 17"/>
        <xdr:cNvCxnSpPr/>
      </xdr:nvCxnSpPr>
      <xdr:spPr>
        <a:xfrm flipV="1">
          <a:off x="1790700" y="3638550"/>
          <a:ext cx="12382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114299</xdr:rowOff>
    </xdr:from>
    <xdr:to>
      <xdr:col>3</xdr:col>
      <xdr:colOff>733425</xdr:colOff>
      <xdr:row>21</xdr:row>
      <xdr:rowOff>123825</xdr:rowOff>
    </xdr:to>
    <xdr:cxnSp macro="">
      <xdr:nvCxnSpPr>
        <xdr:cNvPr id="20" name="Connecteur droit 19"/>
        <xdr:cNvCxnSpPr/>
      </xdr:nvCxnSpPr>
      <xdr:spPr>
        <a:xfrm>
          <a:off x="1771650" y="4181474"/>
          <a:ext cx="124777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21</xdr:row>
      <xdr:rowOff>123825</xdr:rowOff>
    </xdr:from>
    <xdr:to>
      <xdr:col>3</xdr:col>
      <xdr:colOff>704850</xdr:colOff>
      <xdr:row>22</xdr:row>
      <xdr:rowOff>142875</xdr:rowOff>
    </xdr:to>
    <xdr:cxnSp macro="">
      <xdr:nvCxnSpPr>
        <xdr:cNvPr id="22" name="Connecteur droit 21"/>
        <xdr:cNvCxnSpPr/>
      </xdr:nvCxnSpPr>
      <xdr:spPr>
        <a:xfrm>
          <a:off x="1762125" y="4191000"/>
          <a:ext cx="1228725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133350</xdr:rowOff>
    </xdr:from>
    <xdr:to>
      <xdr:col>3</xdr:col>
      <xdr:colOff>685800</xdr:colOff>
      <xdr:row>23</xdr:row>
      <xdr:rowOff>142875</xdr:rowOff>
    </xdr:to>
    <xdr:cxnSp macro="">
      <xdr:nvCxnSpPr>
        <xdr:cNvPr id="24" name="Connecteur droit 23"/>
        <xdr:cNvCxnSpPr/>
      </xdr:nvCxnSpPr>
      <xdr:spPr>
        <a:xfrm>
          <a:off x="1771650" y="4200525"/>
          <a:ext cx="1200150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16</xdr:row>
      <xdr:rowOff>133350</xdr:rowOff>
    </xdr:from>
    <xdr:to>
      <xdr:col>3</xdr:col>
      <xdr:colOff>714375</xdr:colOff>
      <xdr:row>17</xdr:row>
      <xdr:rowOff>85725</xdr:rowOff>
    </xdr:to>
    <xdr:cxnSp macro="">
      <xdr:nvCxnSpPr>
        <xdr:cNvPr id="26" name="Connecteur droit 25"/>
        <xdr:cNvCxnSpPr/>
      </xdr:nvCxnSpPr>
      <xdr:spPr>
        <a:xfrm flipV="1">
          <a:off x="1724025" y="3248025"/>
          <a:ext cx="12763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17</xdr:row>
      <xdr:rowOff>104775</xdr:rowOff>
    </xdr:from>
    <xdr:to>
      <xdr:col>3</xdr:col>
      <xdr:colOff>704850</xdr:colOff>
      <xdr:row>17</xdr:row>
      <xdr:rowOff>114300</xdr:rowOff>
    </xdr:to>
    <xdr:cxnSp macro="">
      <xdr:nvCxnSpPr>
        <xdr:cNvPr id="28" name="Connecteur droit 27"/>
        <xdr:cNvCxnSpPr/>
      </xdr:nvCxnSpPr>
      <xdr:spPr>
        <a:xfrm>
          <a:off x="1752600" y="3409950"/>
          <a:ext cx="1238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19</xdr:row>
      <xdr:rowOff>104775</xdr:rowOff>
    </xdr:from>
    <xdr:to>
      <xdr:col>3</xdr:col>
      <xdr:colOff>733425</xdr:colOff>
      <xdr:row>19</xdr:row>
      <xdr:rowOff>114300</xdr:rowOff>
    </xdr:to>
    <xdr:cxnSp macro="">
      <xdr:nvCxnSpPr>
        <xdr:cNvPr id="30" name="Connecteur droit 29"/>
        <xdr:cNvCxnSpPr/>
      </xdr:nvCxnSpPr>
      <xdr:spPr>
        <a:xfrm>
          <a:off x="1790700" y="3790950"/>
          <a:ext cx="12287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19</xdr:row>
      <xdr:rowOff>123825</xdr:rowOff>
    </xdr:from>
    <xdr:to>
      <xdr:col>3</xdr:col>
      <xdr:colOff>714375</xdr:colOff>
      <xdr:row>20</xdr:row>
      <xdr:rowOff>114300</xdr:rowOff>
    </xdr:to>
    <xdr:cxnSp macro="">
      <xdr:nvCxnSpPr>
        <xdr:cNvPr id="32" name="Connecteur droit 31"/>
        <xdr:cNvCxnSpPr/>
      </xdr:nvCxnSpPr>
      <xdr:spPr>
        <a:xfrm>
          <a:off x="1809750" y="3810000"/>
          <a:ext cx="11906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17</xdr:row>
      <xdr:rowOff>152400</xdr:rowOff>
    </xdr:from>
    <xdr:to>
      <xdr:col>11</xdr:col>
      <xdr:colOff>619125</xdr:colOff>
      <xdr:row>19</xdr:row>
      <xdr:rowOff>171450</xdr:rowOff>
    </xdr:to>
    <xdr:cxnSp macro="">
      <xdr:nvCxnSpPr>
        <xdr:cNvPr id="19" name="Connecteur droit avec flèche 18"/>
        <xdr:cNvCxnSpPr/>
      </xdr:nvCxnSpPr>
      <xdr:spPr>
        <a:xfrm flipV="1">
          <a:off x="7419975" y="4067175"/>
          <a:ext cx="523875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466725</xdr:colOff>
      <xdr:row>17</xdr:row>
      <xdr:rowOff>152400</xdr:rowOff>
    </xdr:from>
    <xdr:to>
      <xdr:col>13</xdr:col>
      <xdr:colOff>409575</xdr:colOff>
      <xdr:row>19</xdr:row>
      <xdr:rowOff>161925</xdr:rowOff>
    </xdr:to>
    <xdr:cxnSp macro="">
      <xdr:nvCxnSpPr>
        <xdr:cNvPr id="21" name="Connecteur droit avec flèche 20"/>
        <xdr:cNvCxnSpPr/>
      </xdr:nvCxnSpPr>
      <xdr:spPr>
        <a:xfrm>
          <a:off x="8420100" y="4067175"/>
          <a:ext cx="457200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17</xdr:row>
      <xdr:rowOff>114300</xdr:rowOff>
    </xdr:from>
    <xdr:to>
      <xdr:col>14</xdr:col>
      <xdr:colOff>533400</xdr:colOff>
      <xdr:row>19</xdr:row>
      <xdr:rowOff>57150</xdr:rowOff>
    </xdr:to>
    <xdr:cxnSp macro="">
      <xdr:nvCxnSpPr>
        <xdr:cNvPr id="27" name="Connecteur droit avec flèche 26"/>
        <xdr:cNvCxnSpPr/>
      </xdr:nvCxnSpPr>
      <xdr:spPr>
        <a:xfrm>
          <a:off x="9029700" y="3657600"/>
          <a:ext cx="4286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17</xdr:row>
      <xdr:rowOff>114300</xdr:rowOff>
    </xdr:from>
    <xdr:to>
      <xdr:col>15</xdr:col>
      <xdr:colOff>495300</xdr:colOff>
      <xdr:row>19</xdr:row>
      <xdr:rowOff>85725</xdr:rowOff>
    </xdr:to>
    <xdr:cxnSp macro="">
      <xdr:nvCxnSpPr>
        <xdr:cNvPr id="29" name="Connecteur droit avec flèche 28"/>
        <xdr:cNvCxnSpPr/>
      </xdr:nvCxnSpPr>
      <xdr:spPr>
        <a:xfrm flipV="1">
          <a:off x="9696450" y="3657600"/>
          <a:ext cx="419100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>
      <selection activeCell="C1" sqref="C1"/>
    </sheetView>
  </sheetViews>
  <sheetFormatPr baseColWidth="10" defaultRowHeight="15"/>
  <cols>
    <col min="6" max="6" width="7.28515625" customWidth="1"/>
    <col min="8" max="8" width="8.140625" customWidth="1"/>
    <col min="9" max="9" width="9.28515625" customWidth="1"/>
    <col min="10" max="10" width="5.140625" customWidth="1"/>
    <col min="12" max="12" width="9.42578125" customWidth="1"/>
    <col min="13" max="13" width="6.5703125" customWidth="1"/>
    <col min="14" max="14" width="8" customWidth="1"/>
    <col min="15" max="15" width="10.42578125" customWidth="1"/>
    <col min="16" max="16" width="8" customWidth="1"/>
    <col min="17" max="17" width="12" bestFit="1" customWidth="1"/>
  </cols>
  <sheetData>
    <row r="1" spans="1:21">
      <c r="A1" s="25" t="s">
        <v>5</v>
      </c>
      <c r="B1" s="8" t="s">
        <v>0</v>
      </c>
      <c r="C1" s="2">
        <v>24</v>
      </c>
      <c r="E1" t="s">
        <v>8</v>
      </c>
      <c r="J1" s="23"/>
      <c r="K1" s="24" t="s">
        <v>52</v>
      </c>
      <c r="L1" s="59" t="s">
        <v>81</v>
      </c>
      <c r="M1" s="1"/>
      <c r="N1" s="1"/>
      <c r="O1" s="1"/>
      <c r="P1" s="1"/>
      <c r="Q1" s="1"/>
      <c r="R1" s="1"/>
      <c r="S1" s="1"/>
      <c r="T1" s="1"/>
      <c r="U1" s="1"/>
    </row>
    <row r="2" spans="1:21" ht="15.75" thickBot="1">
      <c r="B2" s="8" t="s">
        <v>1</v>
      </c>
      <c r="C2" s="2">
        <v>5</v>
      </c>
      <c r="J2" s="23"/>
      <c r="K2" s="26" t="s">
        <v>53</v>
      </c>
      <c r="L2" s="26" t="str">
        <f>C2&amp;"  +   "</f>
        <v xml:space="preserve">5  +   </v>
      </c>
      <c r="M2" s="30">
        <f>C1^2</f>
        <v>576</v>
      </c>
      <c r="N2" t="s">
        <v>54</v>
      </c>
    </row>
    <row r="3" spans="1:21">
      <c r="B3" s="8" t="s">
        <v>7</v>
      </c>
      <c r="C3" s="2">
        <v>5</v>
      </c>
      <c r="J3" s="23"/>
      <c r="K3" s="27"/>
      <c r="L3" s="27"/>
      <c r="M3" s="26" t="s">
        <v>46</v>
      </c>
    </row>
    <row r="4" spans="1:21" s="1" customFormat="1">
      <c r="A4" s="24" t="s">
        <v>3</v>
      </c>
      <c r="J4" s="23"/>
      <c r="K4" t="s">
        <v>55</v>
      </c>
      <c r="L4"/>
      <c r="M4"/>
      <c r="N4"/>
      <c r="O4"/>
      <c r="P4"/>
      <c r="Q4"/>
      <c r="R4"/>
      <c r="S4"/>
      <c r="T4"/>
      <c r="U4"/>
    </row>
    <row r="5" spans="1:21">
      <c r="A5" t="s">
        <v>6</v>
      </c>
      <c r="B5">
        <f>C2</f>
        <v>5</v>
      </c>
      <c r="C5" t="s">
        <v>9</v>
      </c>
      <c r="E5" s="3">
        <f>C3</f>
        <v>5</v>
      </c>
      <c r="F5" t="s">
        <v>10</v>
      </c>
      <c r="H5" s="3">
        <f>20-(C2+C3)</f>
        <v>10</v>
      </c>
      <c r="I5" t="s">
        <v>11</v>
      </c>
      <c r="J5" s="23"/>
      <c r="K5" s="33" t="s">
        <v>56</v>
      </c>
      <c r="L5" s="27" t="str">
        <f>C2&amp;"   ) =  "</f>
        <v xml:space="preserve">5   ) =  </v>
      </c>
      <c r="M5" s="4" t="s">
        <v>57</v>
      </c>
    </row>
    <row r="6" spans="1:21" ht="15.75" thickBot="1">
      <c r="C6">
        <f>C1</f>
        <v>24</v>
      </c>
      <c r="D6" t="s">
        <v>12</v>
      </c>
      <c r="E6">
        <v>40</v>
      </c>
      <c r="F6" t="s">
        <v>12</v>
      </c>
      <c r="H6">
        <v>0</v>
      </c>
      <c r="I6" t="s">
        <v>13</v>
      </c>
      <c r="J6" s="23"/>
      <c r="K6" s="34" t="s">
        <v>58</v>
      </c>
      <c r="L6" s="29">
        <f>M2</f>
        <v>576</v>
      </c>
      <c r="M6" s="60" t="s">
        <v>59</v>
      </c>
      <c r="N6" s="9" t="s">
        <v>60</v>
      </c>
      <c r="O6" s="9"/>
    </row>
    <row r="7" spans="1:21">
      <c r="G7" s="5" t="s">
        <v>32</v>
      </c>
      <c r="J7" s="23"/>
      <c r="K7" s="28"/>
      <c r="L7" s="35" t="s">
        <v>46</v>
      </c>
    </row>
    <row r="8" spans="1:21" ht="15.75" thickBot="1">
      <c r="A8" t="s">
        <v>14</v>
      </c>
      <c r="E8" s="4" t="str">
        <f>C2&amp;"/20"</f>
        <v>5/20</v>
      </c>
      <c r="F8" t="s">
        <v>15</v>
      </c>
      <c r="G8" s="5">
        <f>C6</f>
        <v>24</v>
      </c>
      <c r="J8" s="23"/>
      <c r="K8" s="27" t="s">
        <v>61</v>
      </c>
      <c r="L8" s="26" t="s">
        <v>62</v>
      </c>
      <c r="M8" s="30">
        <f>M2</f>
        <v>576</v>
      </c>
      <c r="N8" s="26" t="s">
        <v>19</v>
      </c>
      <c r="O8" s="30" t="str">
        <f>"x² -"&amp;M2</f>
        <v>x² -576</v>
      </c>
      <c r="P8" s="31" t="s">
        <v>71</v>
      </c>
      <c r="Q8" s="38" t="str">
        <f>"x² -"&amp;C1&amp;"²"</f>
        <v>x² -24²</v>
      </c>
    </row>
    <row r="9" spans="1:21">
      <c r="A9" s="11" t="s">
        <v>18</v>
      </c>
      <c r="B9" s="11">
        <f>C3</f>
        <v>5</v>
      </c>
      <c r="C9" s="12" t="s">
        <v>17</v>
      </c>
      <c r="G9" s="5"/>
      <c r="J9" s="23"/>
      <c r="K9" s="27"/>
      <c r="L9" s="27"/>
      <c r="M9" s="26" t="s">
        <v>63</v>
      </c>
      <c r="N9" s="27"/>
      <c r="O9" s="26" t="s">
        <v>64</v>
      </c>
      <c r="P9" s="27"/>
      <c r="Q9" s="39" t="s">
        <v>63</v>
      </c>
    </row>
    <row r="10" spans="1:21" ht="15.75" thickBot="1">
      <c r="A10" s="13" t="s">
        <v>19</v>
      </c>
      <c r="B10" s="14">
        <f>B9/20</f>
        <v>0.25</v>
      </c>
      <c r="C10" s="11"/>
      <c r="E10" s="4" t="str">
        <f>C3&amp;"/20"</f>
        <v>5/20</v>
      </c>
      <c r="F10" t="s">
        <v>16</v>
      </c>
      <c r="G10" s="5">
        <f>E6</f>
        <v>40</v>
      </c>
      <c r="J10" s="23"/>
      <c r="K10" s="27" t="s">
        <v>72</v>
      </c>
      <c r="L10" s="32" t="str">
        <f>"(x- "&amp;C1&amp;")(x +"</f>
        <v>(x- 24)(x +</v>
      </c>
      <c r="M10" s="27" t="str">
        <f>C1&amp;")"</f>
        <v>24)</v>
      </c>
      <c r="N10" t="s">
        <v>65</v>
      </c>
      <c r="Q10" t="str">
        <f>C1&amp;" et -"&amp;C1</f>
        <v>24 et -24</v>
      </c>
    </row>
    <row r="11" spans="1:21">
      <c r="G11" s="5"/>
      <c r="J11" s="23"/>
      <c r="K11" s="27"/>
      <c r="L11" s="26" t="s">
        <v>63</v>
      </c>
      <c r="M11" s="27"/>
    </row>
    <row r="12" spans="1:21" ht="15.75" thickBot="1">
      <c r="A12" t="s">
        <v>20</v>
      </c>
      <c r="E12" s="4" t="str">
        <f>H5&amp;"/20"</f>
        <v>10/20</v>
      </c>
      <c r="F12" t="s">
        <v>4</v>
      </c>
      <c r="G12" s="5">
        <f>H6</f>
        <v>0</v>
      </c>
      <c r="J12" s="23"/>
      <c r="K12" t="s">
        <v>73</v>
      </c>
    </row>
    <row r="13" spans="1:21" ht="20.25" customHeight="1" thickBot="1">
      <c r="A13" s="15" t="s">
        <v>21</v>
      </c>
      <c r="B13" s="15">
        <v>0</v>
      </c>
      <c r="C13" s="15">
        <f>G8</f>
        <v>24</v>
      </c>
      <c r="D13" s="15">
        <v>40</v>
      </c>
      <c r="E13" s="15" t="s">
        <v>22</v>
      </c>
      <c r="J13" s="23"/>
      <c r="K13" s="40" t="s">
        <v>46</v>
      </c>
      <c r="L13" s="41" t="s">
        <v>66</v>
      </c>
      <c r="M13" s="42">
        <f>-C1</f>
        <v>-24</v>
      </c>
      <c r="N13" s="43">
        <v>0</v>
      </c>
      <c r="O13" s="43">
        <f>C1</f>
        <v>24</v>
      </c>
      <c r="P13" s="44" t="s">
        <v>57</v>
      </c>
    </row>
    <row r="14" spans="1:21">
      <c r="A14" s="15" t="s">
        <v>23</v>
      </c>
      <c r="B14" s="15" t="str">
        <f>E12</f>
        <v>10/20</v>
      </c>
      <c r="C14" s="15" t="str">
        <f>E8</f>
        <v>5/20</v>
      </c>
      <c r="D14" s="15" t="str">
        <f>E10</f>
        <v>5/20</v>
      </c>
      <c r="E14" s="15">
        <v>1</v>
      </c>
      <c r="J14" s="23"/>
      <c r="K14" s="45" t="str">
        <f>"( x - "&amp;C1&amp;")"</f>
        <v>( x - 24)</v>
      </c>
      <c r="L14" s="46" t="s">
        <v>68</v>
      </c>
      <c r="M14" s="46"/>
      <c r="N14" s="46" t="s">
        <v>68</v>
      </c>
      <c r="O14" s="63">
        <v>0</v>
      </c>
      <c r="P14" s="47" t="s">
        <v>67</v>
      </c>
    </row>
    <row r="15" spans="1:21">
      <c r="A15" s="11"/>
      <c r="B15" s="16">
        <f>H5/20</f>
        <v>0.5</v>
      </c>
      <c r="C15" s="16">
        <f>B5/20</f>
        <v>0.25</v>
      </c>
      <c r="D15" s="16">
        <f>E5/20</f>
        <v>0.25</v>
      </c>
      <c r="E15" s="17">
        <f>SUM(B15:D15)</f>
        <v>1</v>
      </c>
      <c r="F15" s="3" t="s">
        <v>30</v>
      </c>
      <c r="G15" s="3" t="s">
        <v>33</v>
      </c>
      <c r="J15" s="23"/>
      <c r="K15" s="45" t="str">
        <f>"( x + "&amp;C1&amp;")"</f>
        <v>( x + 24)</v>
      </c>
      <c r="L15" s="46" t="s">
        <v>68</v>
      </c>
      <c r="M15" s="46">
        <v>0</v>
      </c>
      <c r="N15" s="46" t="s">
        <v>67</v>
      </c>
      <c r="O15" s="64" t="s">
        <v>67</v>
      </c>
      <c r="P15" s="47" t="s">
        <v>67</v>
      </c>
    </row>
    <row r="16" spans="1:21">
      <c r="A16" t="s">
        <v>31</v>
      </c>
      <c r="E16" t="s">
        <v>27</v>
      </c>
      <c r="F16" s="3">
        <f>2*C6</f>
        <v>48</v>
      </c>
      <c r="G16" s="3"/>
      <c r="J16" s="23" t="s">
        <v>2</v>
      </c>
      <c r="K16" s="45" t="s">
        <v>64</v>
      </c>
      <c r="L16" s="46" t="s">
        <v>67</v>
      </c>
      <c r="M16" s="46"/>
      <c r="N16" s="46" t="s">
        <v>67</v>
      </c>
      <c r="O16" s="64" t="s">
        <v>67</v>
      </c>
      <c r="P16" s="47" t="s">
        <v>67</v>
      </c>
    </row>
    <row r="17" spans="1:19">
      <c r="C17" s="21" t="str">
        <f>(B5-1)&amp;"/19"</f>
        <v>4/19</v>
      </c>
      <c r="D17" s="19" t="str">
        <f>E5&amp;"/19"</f>
        <v>5/19</v>
      </c>
      <c r="E17" t="s">
        <v>28</v>
      </c>
      <c r="F17" s="3">
        <f>C6+E6</f>
        <v>64</v>
      </c>
      <c r="G17" s="3"/>
      <c r="J17" s="23"/>
      <c r="K17" s="45" t="s">
        <v>70</v>
      </c>
      <c r="L17" s="46" t="s">
        <v>67</v>
      </c>
      <c r="M17" s="46">
        <v>0</v>
      </c>
      <c r="N17" s="46" t="s">
        <v>68</v>
      </c>
      <c r="O17" s="65" t="s">
        <v>74</v>
      </c>
      <c r="P17" s="47" t="s">
        <v>67</v>
      </c>
    </row>
    <row r="18" spans="1:19">
      <c r="B18" s="7" t="str">
        <f>E8</f>
        <v>5/20</v>
      </c>
      <c r="C18" t="s">
        <v>24</v>
      </c>
      <c r="D18" s="20" t="str">
        <f>H5&amp;"/19"</f>
        <v>10/19</v>
      </c>
      <c r="E18" t="s">
        <v>29</v>
      </c>
      <c r="F18" s="3">
        <f>C6+H6</f>
        <v>24</v>
      </c>
      <c r="G18" s="3"/>
      <c r="J18" s="23"/>
      <c r="K18" s="48"/>
      <c r="L18" s="49"/>
      <c r="M18" s="46">
        <f>M13+C2+M2/(M13)</f>
        <v>-43</v>
      </c>
      <c r="N18" s="49"/>
      <c r="O18" s="70" t="s">
        <v>104</v>
      </c>
      <c r="P18" s="71" t="s">
        <v>104</v>
      </c>
    </row>
    <row r="19" spans="1:19">
      <c r="C19" s="6"/>
      <c r="D19" s="20" t="str">
        <f>B5&amp;"/19"</f>
        <v>5/19</v>
      </c>
      <c r="E19" t="s">
        <v>27</v>
      </c>
      <c r="F19" s="3">
        <f>E6+C6</f>
        <v>64</v>
      </c>
      <c r="G19" s="3"/>
      <c r="J19" s="23"/>
      <c r="K19" s="45" t="s">
        <v>69</v>
      </c>
      <c r="L19" s="49"/>
      <c r="M19" s="49"/>
      <c r="N19" s="49"/>
      <c r="O19" s="66"/>
      <c r="P19" s="50"/>
    </row>
    <row r="20" spans="1:19" ht="15.75" thickBot="1">
      <c r="B20" s="7" t="str">
        <f>E10</f>
        <v>5/20</v>
      </c>
      <c r="C20" t="s">
        <v>25</v>
      </c>
      <c r="D20" s="20" t="str">
        <f>(E5-1)&amp;"/19"</f>
        <v>4/19</v>
      </c>
      <c r="E20" t="s">
        <v>28</v>
      </c>
      <c r="F20" s="3">
        <f>2*E6</f>
        <v>80</v>
      </c>
      <c r="G20" s="3"/>
      <c r="J20" s="23"/>
      <c r="K20" s="51"/>
      <c r="L20" s="68" t="s">
        <v>103</v>
      </c>
      <c r="M20" s="52"/>
      <c r="N20" s="69" t="s">
        <v>103</v>
      </c>
      <c r="O20" s="67">
        <f>O13+C2+M2/C1</f>
        <v>53</v>
      </c>
      <c r="P20" s="53"/>
    </row>
    <row r="21" spans="1:19">
      <c r="D21" s="20" t="str">
        <f>H5&amp;"/19"</f>
        <v>10/19</v>
      </c>
      <c r="E21" t="s">
        <v>29</v>
      </c>
      <c r="F21" s="3">
        <f>E6+H6</f>
        <v>40</v>
      </c>
      <c r="G21" s="3"/>
      <c r="J21" s="23"/>
      <c r="L21" s="4"/>
    </row>
    <row r="22" spans="1:19">
      <c r="B22" s="7" t="str">
        <f>E12</f>
        <v>10/20</v>
      </c>
      <c r="C22" t="s">
        <v>26</v>
      </c>
      <c r="D22" s="20" t="str">
        <f>B5&amp;"/19"</f>
        <v>5/19</v>
      </c>
      <c r="E22" t="s">
        <v>27</v>
      </c>
      <c r="F22" s="3">
        <f>H6+C6</f>
        <v>24</v>
      </c>
      <c r="G22" s="3"/>
      <c r="J22" s="23"/>
      <c r="K22" t="s">
        <v>75</v>
      </c>
      <c r="L22" s="27"/>
      <c r="M22" s="27" t="s">
        <v>76</v>
      </c>
      <c r="N22" s="27">
        <f>1+C2+C1^2</f>
        <v>582</v>
      </c>
      <c r="O22" s="54" t="s">
        <v>78</v>
      </c>
      <c r="P22" s="54">
        <f>N23</f>
        <v>-575</v>
      </c>
      <c r="Q22" s="54" t="s">
        <v>79</v>
      </c>
      <c r="R22" s="55">
        <f>N22-N23</f>
        <v>1157</v>
      </c>
    </row>
    <row r="23" spans="1:19">
      <c r="D23" s="20" t="str">
        <f>E5&amp;"/19"</f>
        <v>5/19</v>
      </c>
      <c r="E23" t="s">
        <v>28</v>
      </c>
      <c r="F23" s="3">
        <f>H6+E6</f>
        <v>40</v>
      </c>
      <c r="G23" s="3"/>
      <c r="J23" s="23"/>
      <c r="L23" s="27"/>
      <c r="M23" s="27" t="s">
        <v>77</v>
      </c>
      <c r="N23" s="27">
        <f>1-M8</f>
        <v>-575</v>
      </c>
      <c r="O23" s="27"/>
      <c r="P23" s="27"/>
      <c r="Q23" s="27"/>
      <c r="R23" s="27"/>
    </row>
    <row r="24" spans="1:19">
      <c r="D24" s="20" t="str">
        <f>(H5-1)&amp;"/19"</f>
        <v>9/19</v>
      </c>
      <c r="E24" t="s">
        <v>29</v>
      </c>
      <c r="F24" s="3">
        <f>H6+0</f>
        <v>0</v>
      </c>
      <c r="G24" s="3"/>
      <c r="J24" s="23"/>
      <c r="K24" s="59" t="s">
        <v>82</v>
      </c>
      <c r="L24" s="56" t="s">
        <v>83</v>
      </c>
      <c r="M24" s="56">
        <f>C3</f>
        <v>5</v>
      </c>
      <c r="N24" s="56" t="s">
        <v>84</v>
      </c>
      <c r="O24" s="56">
        <f>C2</f>
        <v>5</v>
      </c>
      <c r="P24" s="56" t="s">
        <v>85</v>
      </c>
      <c r="Q24" s="56" t="str">
        <f>C1&amp;"x + 1"</f>
        <v>24x + 1</v>
      </c>
      <c r="R24" s="56"/>
      <c r="S24" s="36"/>
    </row>
    <row r="25" spans="1:19" ht="18.75">
      <c r="A25" s="11" t="s">
        <v>34</v>
      </c>
      <c r="B25" s="11"/>
      <c r="C25" s="11" t="str">
        <f>E5*(E5-1)&amp;"/380 = "</f>
        <v xml:space="preserve">20/380 = </v>
      </c>
      <c r="D25" s="11">
        <f>E5*(E5-1)/380</f>
        <v>5.2631578947368418E-2</v>
      </c>
      <c r="J25" s="23"/>
      <c r="K25" s="54" t="s">
        <v>90</v>
      </c>
      <c r="L25" s="57" t="str">
        <f>"("&amp;M24&amp;"/4)"</f>
        <v>(5/4)</v>
      </c>
      <c r="M25" s="54" t="s">
        <v>88</v>
      </c>
      <c r="N25" s="57" t="str">
        <f>"("&amp;O24&amp;"/3)"</f>
        <v>(5/3)</v>
      </c>
      <c r="O25" s="54" t="s">
        <v>89</v>
      </c>
      <c r="P25" s="57" t="str">
        <f>"("&amp;C1&amp;"/2)"</f>
        <v>(24/2)</v>
      </c>
      <c r="Q25" s="54" t="s">
        <v>86</v>
      </c>
      <c r="R25" s="27"/>
      <c r="S25" s="36"/>
    </row>
    <row r="26" spans="1:19">
      <c r="A26" t="s">
        <v>35</v>
      </c>
      <c r="G26" s="7"/>
      <c r="J26" s="23"/>
      <c r="K26" s="27"/>
      <c r="L26" s="27"/>
      <c r="M26" s="27"/>
      <c r="N26" s="27"/>
      <c r="O26" s="27"/>
      <c r="P26" s="27"/>
      <c r="Q26" s="27"/>
      <c r="R26" s="27"/>
    </row>
    <row r="27" spans="1:19" ht="16.5">
      <c r="A27" s="11" t="s">
        <v>36</v>
      </c>
      <c r="B27" s="17">
        <v>0</v>
      </c>
      <c r="C27" s="17">
        <f>C6</f>
        <v>24</v>
      </c>
      <c r="D27" s="17">
        <f>2*C6</f>
        <v>48</v>
      </c>
      <c r="E27" s="17">
        <v>40</v>
      </c>
      <c r="F27" s="17">
        <f>40+C6</f>
        <v>64</v>
      </c>
      <c r="G27" s="17">
        <v>80</v>
      </c>
      <c r="H27" s="11" t="s">
        <v>22</v>
      </c>
      <c r="J27" s="23"/>
      <c r="K27" s="27" t="s">
        <v>91</v>
      </c>
      <c r="L27" s="27">
        <f>(M24/4)*2^4+(C2/3)*2^3+(C1/2)*4+2</f>
        <v>83.333333333333343</v>
      </c>
      <c r="M27" s="58" t="s">
        <v>87</v>
      </c>
      <c r="N27" s="27"/>
      <c r="O27" s="27">
        <f>-L27</f>
        <v>-83.333333333333343</v>
      </c>
      <c r="P27" s="27" t="s">
        <v>19</v>
      </c>
      <c r="Q27" s="27" t="str">
        <f>O27*3&amp;"/3"</f>
        <v>-250/3</v>
      </c>
      <c r="R27" s="27"/>
    </row>
    <row r="28" spans="1:19" ht="18.75">
      <c r="A28" s="11" t="s">
        <v>37</v>
      </c>
      <c r="B28" s="17" t="str">
        <f>H5*(H5-1)&amp;"/380"</f>
        <v>90/380</v>
      </c>
      <c r="C28" s="17" t="str">
        <f>(B5*H5+H5*B5)&amp;"/380"</f>
        <v>100/380</v>
      </c>
      <c r="D28" s="17" t="str">
        <f>B5*(B5-1)&amp;"/380"</f>
        <v>20/380</v>
      </c>
      <c r="E28" s="17" t="str">
        <f>2*H5*E5&amp;"/380"</f>
        <v>100/380</v>
      </c>
      <c r="F28" s="17" t="str">
        <f>2*B5*E5&amp;"/380"</f>
        <v>50/380</v>
      </c>
      <c r="G28" s="17" t="str">
        <f>E5*(E5-1)&amp;"/380"</f>
        <v>20/380</v>
      </c>
      <c r="H28" s="11">
        <f>(H5*(H5-1)+2*B5*H5+B5*(B5-1)+2*E5*H5+2*E5*B5+E5*(E5-1))/380</f>
        <v>1</v>
      </c>
      <c r="J28" s="23"/>
      <c r="K28" s="54" t="s">
        <v>92</v>
      </c>
      <c r="L28" s="57" t="str">
        <f>"("&amp;M24&amp;"/4)"</f>
        <v>(5/4)</v>
      </c>
      <c r="M28" s="54" t="s">
        <v>88</v>
      </c>
      <c r="N28" s="57" t="str">
        <f>"("&amp;O24&amp;"/3)"</f>
        <v>(5/3)</v>
      </c>
      <c r="O28" s="54" t="s">
        <v>89</v>
      </c>
      <c r="P28" s="57" t="str">
        <f>"("&amp;C1&amp;"/2)"</f>
        <v>(24/2)</v>
      </c>
      <c r="Q28" s="54" t="str">
        <f>"x² + x  + "&amp;O27</f>
        <v>x² + x  + -83,3333333333333</v>
      </c>
      <c r="R28" s="54"/>
    </row>
    <row r="29" spans="1:19">
      <c r="A29" s="11" t="s">
        <v>38</v>
      </c>
      <c r="B29" s="11">
        <f>H5*(H5-1)/380</f>
        <v>0.23684210526315788</v>
      </c>
      <c r="C29" s="11">
        <f>(B5*H5+H5*B5)/380</f>
        <v>0.26315789473684209</v>
      </c>
      <c r="D29" s="11">
        <f>B5*(B5-1)/380</f>
        <v>5.2631578947368418E-2</v>
      </c>
      <c r="E29" s="11">
        <f>2*H5*E5/380</f>
        <v>0.26315789473684209</v>
      </c>
      <c r="F29" s="11">
        <f>2*B5*E5/380</f>
        <v>0.13157894736842105</v>
      </c>
      <c r="G29" s="18">
        <f>E5*(E5-1)/380</f>
        <v>5.2631578947368418E-2</v>
      </c>
      <c r="H29" s="11">
        <f>SUM(B29:G29)</f>
        <v>0.99999999999999978</v>
      </c>
      <c r="J29" s="23"/>
    </row>
    <row r="30" spans="1:19">
      <c r="A30" t="s">
        <v>44</v>
      </c>
      <c r="J30" s="23"/>
      <c r="K30" s="9" t="s">
        <v>93</v>
      </c>
      <c r="L30" s="9"/>
      <c r="M30" s="9">
        <f>(468*C3+124*C2+36*C1+12)</f>
        <v>3836</v>
      </c>
      <c r="N30" s="10" t="s">
        <v>100</v>
      </c>
      <c r="O30" s="62">
        <f>M30/3</f>
        <v>1278.6666666666667</v>
      </c>
      <c r="P30" s="9" t="s">
        <v>101</v>
      </c>
    </row>
    <row r="31" spans="1:19">
      <c r="A31" t="s">
        <v>39</v>
      </c>
      <c r="B31">
        <f>B27*B29</f>
        <v>0</v>
      </c>
      <c r="C31">
        <f t="shared" ref="C31:G31" si="0">C27*C29</f>
        <v>6.3157894736842106</v>
      </c>
      <c r="D31">
        <f t="shared" si="0"/>
        <v>2.5263157894736841</v>
      </c>
      <c r="E31">
        <f t="shared" si="0"/>
        <v>10.526315789473683</v>
      </c>
      <c r="F31">
        <f t="shared" si="0"/>
        <v>8.4210526315789469</v>
      </c>
      <c r="G31">
        <f t="shared" si="0"/>
        <v>4.2105263157894735</v>
      </c>
      <c r="H31" s="11">
        <f>SUM(B31:G31)</f>
        <v>31.999999999999993</v>
      </c>
      <c r="I31" s="12" t="s">
        <v>40</v>
      </c>
      <c r="J31" s="23"/>
      <c r="K31" s="24" t="s">
        <v>80</v>
      </c>
      <c r="L31" s="1"/>
      <c r="M31" s="1"/>
      <c r="N31" s="1"/>
      <c r="O31" s="1"/>
      <c r="P31" s="1"/>
      <c r="Q31" s="1"/>
      <c r="R31" s="1"/>
      <c r="S31" s="1"/>
    </row>
    <row r="32" spans="1:19">
      <c r="A32" t="s">
        <v>41</v>
      </c>
      <c r="B32">
        <f>B29*B27^2</f>
        <v>0</v>
      </c>
      <c r="C32">
        <f t="shared" ref="C32:G32" si="1">C29*C27^2</f>
        <v>151.57894736842104</v>
      </c>
      <c r="D32">
        <f t="shared" si="1"/>
        <v>121.26315789473684</v>
      </c>
      <c r="E32">
        <f t="shared" si="1"/>
        <v>421.05263157894734</v>
      </c>
      <c r="F32">
        <f t="shared" si="1"/>
        <v>538.9473684210526</v>
      </c>
      <c r="G32">
        <f t="shared" si="1"/>
        <v>336.84210526315786</v>
      </c>
      <c r="H32">
        <f>SUM(B32:G32)</f>
        <v>1569.6842105263158</v>
      </c>
      <c r="J32" s="23"/>
      <c r="K32" t="str">
        <f>"a) vn+1   = un+1   + "&amp;C2&amp;" = 2un + "&amp;2*C2&amp;" = 2 (un + "&amp;C2&amp;") = 2vn"</f>
        <v>a) vn+1   = un+1   + 5 = 2un + 10 = 2 (un + 5) = 2vn</v>
      </c>
      <c r="P32" t="s">
        <v>94</v>
      </c>
    </row>
    <row r="33" spans="1:17">
      <c r="J33" s="23"/>
      <c r="K33" t="str">
        <f>"on a vo = uo+ "&amp;C2&amp;" = "</f>
        <v xml:space="preserve">on a vo = uo+ 5 = </v>
      </c>
      <c r="M33">
        <f>C1+C2</f>
        <v>29</v>
      </c>
    </row>
    <row r="34" spans="1:17" ht="18.75">
      <c r="A34" s="11" t="s">
        <v>42</v>
      </c>
      <c r="B34" s="11" t="str">
        <f>H32 &amp;"  -"</f>
        <v>1569,68421052632  -</v>
      </c>
      <c r="C34" s="11" t="str">
        <f>H31^2&amp;" = "</f>
        <v xml:space="preserve">1024 = </v>
      </c>
      <c r="D34" s="11">
        <f>H32-H31^2</f>
        <v>545.68421052631629</v>
      </c>
      <c r="E34" s="11" t="s">
        <v>43</v>
      </c>
      <c r="F34" s="11">
        <f>SQRT(D34)</f>
        <v>23.359884642829815</v>
      </c>
      <c r="J34" s="23"/>
      <c r="K34" t="s">
        <v>95</v>
      </c>
      <c r="M34" s="9">
        <f>M33</f>
        <v>29</v>
      </c>
      <c r="N34" s="60" t="s">
        <v>99</v>
      </c>
    </row>
    <row r="35" spans="1:17" ht="18.75">
      <c r="J35" s="23"/>
      <c r="K35" t="s">
        <v>96</v>
      </c>
      <c r="M35" s="5">
        <f>C2</f>
        <v>5</v>
      </c>
      <c r="N35" s="3" t="s">
        <v>71</v>
      </c>
      <c r="O35" s="9">
        <f>M34</f>
        <v>29</v>
      </c>
      <c r="P35" s="60" t="s">
        <v>98</v>
      </c>
      <c r="Q35" s="37">
        <f>M35</f>
        <v>5</v>
      </c>
    </row>
    <row r="36" spans="1:17" ht="18.75">
      <c r="A36" t="s">
        <v>45</v>
      </c>
      <c r="D36">
        <f>B29</f>
        <v>0.23684210526315788</v>
      </c>
      <c r="E36" t="s">
        <v>49</v>
      </c>
      <c r="F36" t="s">
        <v>51</v>
      </c>
      <c r="J36" s="23"/>
      <c r="K36" s="9" t="s">
        <v>102</v>
      </c>
      <c r="L36" s="9">
        <f>O35</f>
        <v>29</v>
      </c>
      <c r="M36" s="60" t="s">
        <v>97</v>
      </c>
      <c r="N36" s="61"/>
      <c r="O36" s="61">
        <f>C2</f>
        <v>5</v>
      </c>
      <c r="P36" s="9" t="s">
        <v>19</v>
      </c>
      <c r="Q36" s="37">
        <f>M34*2^100-Q35</f>
        <v>3.6761867406618653E+31</v>
      </c>
    </row>
    <row r="37" spans="1:17">
      <c r="A37" t="s">
        <v>47</v>
      </c>
      <c r="B37" t="s">
        <v>48</v>
      </c>
      <c r="E37">
        <f>D36</f>
        <v>0.23684210526315788</v>
      </c>
      <c r="F37" s="22" t="s">
        <v>50</v>
      </c>
      <c r="G37" s="11"/>
      <c r="H37" s="11"/>
      <c r="I37" s="11"/>
      <c r="J37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new-marc</dc:creator>
  <cp:lastModifiedBy>new-marc</cp:lastModifiedBy>
  <dcterms:created xsi:type="dcterms:W3CDTF">2013-11-11T18:56:33Z</dcterms:created>
  <dcterms:modified xsi:type="dcterms:W3CDTF">2013-11-17T18:47:41Z</dcterms:modified>
</cp:coreProperties>
</file>